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60" windowWidth="12120" windowHeight="9120" activeTab="0"/>
  </bookViews>
  <sheets>
    <sheet name="N Slough 1-2 20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<sst xmlns="http://schemas.openxmlformats.org/spreadsheetml/2006/main" count="212" uniqueCount="103">
  <si>
    <t>2002 SPAWNING SURVEY FORM</t>
  </si>
  <si>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</si>
  <si>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</si>
  <si>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</si>
  <si>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</si>
  <si>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</si>
  <si>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</si>
  <si>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</si>
  <si>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</si>
  <si>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</si>
  <si>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</si>
  <si>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</si>
  <si>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</si>
  <si>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</si>
  <si>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</si>
  <si>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</si>
  <si>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</si>
  <si>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</si>
  <si>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</si>
  <si>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</si>
  <si>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</si>
  <si>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</si>
  <si>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</si>
  <si>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</si>
  <si>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</si>
  <si>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</si>
  <si>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</si>
  <si>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</si>
  <si>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UnKA</t>
  </si>
  <si>
    <t>PHA</t>
  </si>
  <si>
    <t>PHJ</t>
  </si>
  <si>
    <t>COHO</t>
  </si>
  <si>
    <t>CHUM</t>
  </si>
  <si>
    <t>Steelhead</t>
  </si>
  <si>
    <t>Survey Condition</t>
  </si>
  <si>
    <t>DISTRICT:</t>
  </si>
  <si>
    <t>BASIN:</t>
  </si>
  <si>
    <t>SUBBASIN:</t>
  </si>
  <si>
    <t>Comments</t>
  </si>
  <si>
    <t>C1</t>
  </si>
  <si>
    <t>C2</t>
  </si>
  <si>
    <t>Coho</t>
  </si>
  <si>
    <t>Coos-Coquille</t>
  </si>
  <si>
    <t>Coos River</t>
  </si>
  <si>
    <t>North Slough</t>
  </si>
  <si>
    <t>C</t>
  </si>
  <si>
    <t>L</t>
  </si>
  <si>
    <t>Start at the bridge just upstream from the Foord residence survey to the second tributary entering from the right.  A large spruce fallen by beaver confirms the end of the segment.</t>
  </si>
  <si>
    <t>Gravel Count (m2)</t>
  </si>
  <si>
    <t>Weather</t>
  </si>
  <si>
    <t>Visibility</t>
  </si>
  <si>
    <t>Flow</t>
  </si>
  <si>
    <t>C=Clear</t>
  </si>
  <si>
    <t>1=can see to bottom of pools and riffles</t>
  </si>
  <si>
    <t>L=Low or dry - stream does not cover all of stream bed</t>
  </si>
  <si>
    <t>O=Overcast</t>
  </si>
  <si>
    <t>2=can see bottom of riffles</t>
  </si>
  <si>
    <t>M=Moderate - stream covers nearly all or all of the stream bed</t>
  </si>
  <si>
    <t>F=Foggy</t>
  </si>
  <si>
    <t>3=cannot see bottom of riffles or pools</t>
  </si>
  <si>
    <t>H=High - stream width approaches or reaches active channel width and stream hieght approaches bankfull</t>
  </si>
  <si>
    <t>R=Rain</t>
  </si>
  <si>
    <t>F=Flooding - stream is out of its banks</t>
  </si>
  <si>
    <t>S=Snow</t>
  </si>
  <si>
    <t>P=Ptly. Cloudy</t>
  </si>
  <si>
    <t>R</t>
  </si>
  <si>
    <t>O</t>
  </si>
  <si>
    <t>H</t>
  </si>
  <si>
    <t>No data</t>
  </si>
  <si>
    <t>other</t>
  </si>
  <si>
    <t>The stream has been re-arranged by flooding (12/14-15).  Only very regional spawning habitat in the section of stream</t>
  </si>
  <si>
    <t>-</t>
  </si>
  <si>
    <t>1 trout parr in undercut bank.</t>
  </si>
  <si>
    <t xml:space="preserve"> 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</si>
  <si>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</si>
  <si>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</si>
  <si>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</si>
  <si>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</si>
  <si>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</si>
  <si>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</si>
  <si>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</si>
  <si>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</si>
  <si>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AUC/mile</t>
  </si>
  <si>
    <t>ADULT AUC</t>
  </si>
  <si>
    <t>JACK AUC</t>
  </si>
  <si>
    <t>ADULT &amp; JACK AUC</t>
  </si>
  <si>
    <t>Survey AUC</t>
  </si>
  <si>
    <t>Adults</t>
  </si>
  <si>
    <t xml:space="preserve">Jacks </t>
  </si>
  <si>
    <t>Adults &amp; Jacks</t>
  </si>
  <si>
    <t>P</t>
  </si>
  <si>
    <t>DISTANCE:</t>
  </si>
  <si>
    <t>Km</t>
  </si>
  <si>
    <t>miles</t>
  </si>
  <si>
    <t>Per Km AUC</t>
  </si>
  <si>
    <t>AUC/Mile</t>
  </si>
  <si>
    <t>AUC/Km</t>
  </si>
  <si>
    <t>Supplemental</t>
  </si>
  <si>
    <t>ODFW REACH ID:</t>
  </si>
  <si>
    <t>CWA SEGMENT:</t>
  </si>
  <si>
    <t>ODFW SEGMENT:</t>
  </si>
  <si>
    <t>4 new redds - Some built entirely in sandy substrate (possibly test redds)</t>
  </si>
  <si>
    <t>(2 of 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</si>
</sst>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16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6" fontId="0" fillId="0" borderId="14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tabSelected="1" workbookViewId="0" topLeftCell="D1">
      <selection activeCell="AJ11" sqref="AJ11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  <col min="33" max="33" width="13.7109375" style="0" bestFit="1" customWidth="1"/>
    <col min="34" max="34" width="11.28125" style="0" bestFit="1" customWidth="1"/>
    <col min="35" max="35" width="12.28125" style="0" bestFit="1" customWidth="1"/>
  </cols>
  <sheetData>
    <row r="1" spans="6:13" ht="12.75">
      <c r="F1" s="56" t="s">
        <v>0</v>
      </c>
      <c r="G1" s="56"/>
      <c r="H1" s="56"/>
      <c r="I1" s="56"/>
      <c r="J1" s="56"/>
      <c r="K1" s="56"/>
      <c r="L1" s="56"/>
      <c r="M1" s="56"/>
    </row>
    <row r="2" spans="1:19" ht="13.5" thickBot="1">
      <c r="A2" s="13" t="s">
        <v>98</v>
      </c>
      <c r="B2">
        <v>61</v>
      </c>
      <c r="P2" s="56" t="s">
        <v>2</v>
      </c>
      <c r="Q2" s="56"/>
      <c r="R2" s="66" t="s">
        <v>41</v>
      </c>
      <c r="S2" s="66"/>
    </row>
    <row r="3" spans="1:19" ht="13.5" thickBot="1">
      <c r="A3" s="1" t="s">
        <v>100</v>
      </c>
      <c r="B3">
        <v>1</v>
      </c>
      <c r="C3" t="s">
        <v>102</v>
      </c>
      <c r="G3" s="56" t="s">
        <v>1</v>
      </c>
      <c r="H3" s="56"/>
      <c r="I3" s="65" t="s">
        <v>44</v>
      </c>
      <c r="J3" s="65"/>
      <c r="K3" s="65"/>
      <c r="L3" s="65"/>
      <c r="P3" s="1" t="s">
        <v>3</v>
      </c>
      <c r="R3" s="67" t="s">
        <v>97</v>
      </c>
      <c r="S3" s="67"/>
    </row>
    <row r="4" spans="1:16" ht="12.75">
      <c r="A4" s="13" t="s">
        <v>99</v>
      </c>
      <c r="B4">
        <v>2</v>
      </c>
      <c r="G4" s="56" t="s">
        <v>91</v>
      </c>
      <c r="H4" s="56"/>
      <c r="I4">
        <v>0.3214</v>
      </c>
      <c r="J4" t="s">
        <v>92</v>
      </c>
      <c r="P4" s="1" t="s">
        <v>4</v>
      </c>
    </row>
    <row r="5" spans="1:21" ht="13.5" thickBot="1">
      <c r="A5" s="13" t="s">
        <v>35</v>
      </c>
      <c r="B5" t="s">
        <v>42</v>
      </c>
      <c r="I5">
        <v>0.199</v>
      </c>
      <c r="J5" t="s">
        <v>93</v>
      </c>
      <c r="P5" s="1" t="s">
        <v>5</v>
      </c>
      <c r="Q5" s="2" t="s">
        <v>73</v>
      </c>
      <c r="R5" s="1" t="s">
        <v>6</v>
      </c>
      <c r="S5" s="35">
        <v>1</v>
      </c>
      <c r="T5" s="1" t="s">
        <v>7</v>
      </c>
      <c r="U5" s="2" t="s">
        <v>73</v>
      </c>
    </row>
    <row r="6" spans="1:36" ht="12.75">
      <c r="A6" s="13" t="s">
        <v>36</v>
      </c>
      <c r="B6" t="s">
        <v>43</v>
      </c>
      <c r="AH6" t="s">
        <v>86</v>
      </c>
      <c r="AI6" t="s">
        <v>94</v>
      </c>
      <c r="AJ6" t="s">
        <v>95</v>
      </c>
    </row>
    <row r="7" spans="1:36" ht="12.75">
      <c r="A7" s="13" t="s">
        <v>37</v>
      </c>
      <c r="B7" t="s">
        <v>44</v>
      </c>
      <c r="AE7">
        <f>-AG36+111/2.8</f>
        <v>39.642857142857146</v>
      </c>
      <c r="AG7" t="s">
        <v>87</v>
      </c>
      <c r="AH7">
        <f>SUM(AO16:AO29)</f>
        <v>14.601769911504425</v>
      </c>
      <c r="AI7">
        <f>SUM(AQ16:AQ29)</f>
        <v>45.431766992857575</v>
      </c>
      <c r="AJ7">
        <f>SUM(AR16:AR29)</f>
        <v>73.00884955752211</v>
      </c>
    </row>
    <row r="8" spans="1:36" ht="12.75">
      <c r="A8" s="14"/>
      <c r="AG8" t="s">
        <v>88</v>
      </c>
      <c r="AH8">
        <f>SUM(BA16:BA29)</f>
        <v>5.044247787610619</v>
      </c>
      <c r="AI8">
        <f>SUM(BC16:BC29)</f>
        <v>15.694610415714436</v>
      </c>
      <c r="AJ8">
        <f>SUM(BD16:BD29)</f>
        <v>25.221238938053094</v>
      </c>
    </row>
    <row r="9" spans="1:35" ht="12.75">
      <c r="A9" s="13" t="s">
        <v>8</v>
      </c>
      <c r="B9" t="s">
        <v>47</v>
      </c>
      <c r="AG9" t="s">
        <v>89</v>
      </c>
      <c r="AH9">
        <f>SUM(AH7:AH8)</f>
        <v>19.646017699115042</v>
      </c>
      <c r="AI9">
        <f>SUM(AI7:AI8)</f>
        <v>61.12637740857201</v>
      </c>
    </row>
    <row r="12" ht="13.5" thickBot="1"/>
    <row r="13" spans="1:32" ht="13.5" thickBot="1">
      <c r="A13" s="6"/>
      <c r="B13" s="3"/>
      <c r="C13" s="7"/>
      <c r="D13" s="7"/>
      <c r="E13" s="8"/>
      <c r="F13" s="6"/>
      <c r="G13" s="7"/>
      <c r="H13" s="7"/>
      <c r="I13" s="6"/>
      <c r="J13" s="7"/>
      <c r="K13" s="3"/>
      <c r="L13" s="62" t="s">
        <v>25</v>
      </c>
      <c r="M13" s="63"/>
      <c r="N13" s="63"/>
      <c r="O13" s="63"/>
      <c r="P13" s="63"/>
      <c r="Q13" s="64"/>
      <c r="R13" s="62" t="s">
        <v>31</v>
      </c>
      <c r="S13" s="63"/>
      <c r="T13" s="63"/>
      <c r="U13" s="63"/>
      <c r="V13" s="63"/>
      <c r="W13" s="63"/>
      <c r="X13" s="63"/>
      <c r="Y13" s="63"/>
      <c r="Z13" s="63"/>
      <c r="AA13" s="64"/>
      <c r="AB13" s="62" t="s">
        <v>32</v>
      </c>
      <c r="AC13" s="63"/>
      <c r="AD13" s="63"/>
      <c r="AE13" s="64"/>
      <c r="AF13" s="3" t="s">
        <v>33</v>
      </c>
    </row>
    <row r="14" spans="1:67" ht="13.5" thickBot="1">
      <c r="A14" s="9" t="s">
        <v>9</v>
      </c>
      <c r="B14" s="5" t="s">
        <v>11</v>
      </c>
      <c r="C14" s="58" t="s">
        <v>34</v>
      </c>
      <c r="D14" s="58"/>
      <c r="E14" s="61"/>
      <c r="F14" s="57" t="s">
        <v>16</v>
      </c>
      <c r="G14" s="58"/>
      <c r="H14" s="58"/>
      <c r="I14" s="57" t="s">
        <v>38</v>
      </c>
      <c r="J14" s="58"/>
      <c r="K14" s="5" t="s">
        <v>18</v>
      </c>
      <c r="L14" s="62" t="s">
        <v>19</v>
      </c>
      <c r="M14" s="64"/>
      <c r="N14" s="62" t="s">
        <v>22</v>
      </c>
      <c r="O14" s="63"/>
      <c r="P14" s="63"/>
      <c r="Q14" s="64"/>
      <c r="R14" s="62" t="s">
        <v>19</v>
      </c>
      <c r="S14" s="63"/>
      <c r="T14" s="63"/>
      <c r="U14" s="64"/>
      <c r="V14" s="62" t="s">
        <v>22</v>
      </c>
      <c r="W14" s="63"/>
      <c r="X14" s="63"/>
      <c r="Y14" s="63"/>
      <c r="Z14" s="63"/>
      <c r="AA14" s="64"/>
      <c r="AB14" s="4" t="s">
        <v>19</v>
      </c>
      <c r="AC14" s="62" t="s">
        <v>22</v>
      </c>
      <c r="AD14" s="63"/>
      <c r="AE14" s="64"/>
      <c r="AF14" s="5"/>
      <c r="AH14" s="48" t="s">
        <v>83</v>
      </c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53" t="s">
        <v>84</v>
      </c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48"/>
      <c r="BF14" s="53" t="s">
        <v>85</v>
      </c>
      <c r="BG14" s="53"/>
      <c r="BH14" s="53"/>
      <c r="BI14" s="53"/>
      <c r="BJ14" s="53"/>
      <c r="BK14" s="53"/>
      <c r="BL14" s="53"/>
      <c r="BM14" s="53"/>
      <c r="BN14" s="53"/>
      <c r="BO14" s="53"/>
    </row>
    <row r="15" spans="1:67" ht="13.5" thickBot="1">
      <c r="A15" s="9" t="s">
        <v>10</v>
      </c>
      <c r="B15" s="5" t="s">
        <v>12</v>
      </c>
      <c r="C15" s="17" t="s">
        <v>13</v>
      </c>
      <c r="D15" s="17" t="s">
        <v>14</v>
      </c>
      <c r="E15" s="17" t="s">
        <v>15</v>
      </c>
      <c r="F15" s="18" t="s">
        <v>5</v>
      </c>
      <c r="G15" s="19" t="s">
        <v>6</v>
      </c>
      <c r="H15" s="20" t="s">
        <v>17</v>
      </c>
      <c r="I15" s="16" t="s">
        <v>39</v>
      </c>
      <c r="J15" s="17" t="s">
        <v>40</v>
      </c>
      <c r="K15" s="5"/>
      <c r="L15" s="15" t="s">
        <v>20</v>
      </c>
      <c r="M15" s="16" t="s">
        <v>21</v>
      </c>
      <c r="N15" s="15" t="s">
        <v>23</v>
      </c>
      <c r="O15" s="17" t="s">
        <v>14</v>
      </c>
      <c r="P15" s="17" t="s">
        <v>21</v>
      </c>
      <c r="Q15" s="16" t="s">
        <v>24</v>
      </c>
      <c r="R15" s="21" t="s">
        <v>26</v>
      </c>
      <c r="S15" s="22" t="s">
        <v>27</v>
      </c>
      <c r="T15" s="22" t="s">
        <v>28</v>
      </c>
      <c r="U15" s="23" t="s">
        <v>21</v>
      </c>
      <c r="V15" s="24" t="s">
        <v>23</v>
      </c>
      <c r="W15" s="25" t="s">
        <v>14</v>
      </c>
      <c r="X15" s="25" t="s">
        <v>21</v>
      </c>
      <c r="Y15" s="25" t="s">
        <v>24</v>
      </c>
      <c r="Z15" s="25" t="s">
        <v>29</v>
      </c>
      <c r="AA15" s="26" t="s">
        <v>30</v>
      </c>
      <c r="AB15" s="27" t="s">
        <v>20</v>
      </c>
      <c r="AC15" s="24" t="s">
        <v>23</v>
      </c>
      <c r="AD15" s="25" t="s">
        <v>14</v>
      </c>
      <c r="AE15" s="26" t="s">
        <v>24</v>
      </c>
      <c r="AF15" s="5"/>
      <c r="AH15" s="33" t="s">
        <v>74</v>
      </c>
      <c r="AI15" s="33" t="s">
        <v>75</v>
      </c>
      <c r="AJ15" s="33" t="s">
        <v>76</v>
      </c>
      <c r="AK15" s="33" t="s">
        <v>77</v>
      </c>
      <c r="AL15" s="33" t="s">
        <v>78</v>
      </c>
      <c r="AM15" s="33" t="s">
        <v>79</v>
      </c>
      <c r="AN15" s="33" t="s">
        <v>80</v>
      </c>
      <c r="AO15" s="33" t="s">
        <v>81</v>
      </c>
      <c r="AP15" s="33" t="s">
        <v>92</v>
      </c>
      <c r="AQ15" s="33" t="s">
        <v>96</v>
      </c>
      <c r="AR15" s="53" t="s">
        <v>95</v>
      </c>
      <c r="AS15" s="48"/>
      <c r="AT15" s="33" t="s">
        <v>74</v>
      </c>
      <c r="AU15" s="33" t="s">
        <v>75</v>
      </c>
      <c r="AV15" s="33" t="s">
        <v>76</v>
      </c>
      <c r="AW15" s="33" t="s">
        <v>77</v>
      </c>
      <c r="AX15" s="33" t="s">
        <v>78</v>
      </c>
      <c r="AY15" s="33" t="s">
        <v>79</v>
      </c>
      <c r="AZ15" s="33" t="s">
        <v>80</v>
      </c>
      <c r="BA15" s="33" t="s">
        <v>81</v>
      </c>
      <c r="BB15" s="33" t="s">
        <v>92</v>
      </c>
      <c r="BC15" s="55" t="s">
        <v>96</v>
      </c>
      <c r="BD15" s="33" t="s">
        <v>82</v>
      </c>
      <c r="BE15" s="48"/>
      <c r="BF15" s="33" t="s">
        <v>74</v>
      </c>
      <c r="BG15" s="33" t="s">
        <v>75</v>
      </c>
      <c r="BH15" s="33" t="s">
        <v>76</v>
      </c>
      <c r="BI15" s="33" t="s">
        <v>77</v>
      </c>
      <c r="BJ15" s="33" t="s">
        <v>78</v>
      </c>
      <c r="BK15" s="33" t="s">
        <v>79</v>
      </c>
      <c r="BL15" s="33" t="s">
        <v>80</v>
      </c>
      <c r="BM15" s="33" t="s">
        <v>81</v>
      </c>
      <c r="BN15" s="33" t="s">
        <v>92</v>
      </c>
      <c r="BO15" s="33" t="s">
        <v>82</v>
      </c>
    </row>
    <row r="16" spans="1:67" ht="13.5" thickBot="1">
      <c r="A16" s="37">
        <v>37586</v>
      </c>
      <c r="B16" s="38">
        <v>97</v>
      </c>
      <c r="C16" s="39" t="s">
        <v>45</v>
      </c>
      <c r="D16" s="38" t="s">
        <v>46</v>
      </c>
      <c r="E16" s="39">
        <v>1</v>
      </c>
      <c r="F16" s="38" t="s">
        <v>71</v>
      </c>
      <c r="G16" s="38" t="s">
        <v>71</v>
      </c>
      <c r="H16" s="38" t="s">
        <v>71</v>
      </c>
      <c r="I16" s="38">
        <v>61</v>
      </c>
      <c r="J16" s="38">
        <v>32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H16" s="48">
        <v>1</v>
      </c>
      <c r="AI16" s="48">
        <f>SUM(R16:T16)</f>
        <v>0</v>
      </c>
      <c r="AJ16" s="48">
        <f>SUM(R17:T17)</f>
        <v>0</v>
      </c>
      <c r="AK16" s="48">
        <f>SUM(AI16:AJ16)</f>
        <v>0</v>
      </c>
      <c r="AL16" s="48">
        <f>AK16/2</f>
        <v>0</v>
      </c>
      <c r="AM16" s="50">
        <v>10</v>
      </c>
      <c r="AN16" s="48">
        <v>11.3</v>
      </c>
      <c r="AO16" s="48">
        <f>(AL16*AM16)/AN16</f>
        <v>0</v>
      </c>
      <c r="AP16">
        <v>0.3214</v>
      </c>
      <c r="AQ16" s="48">
        <f>+AO16/AP16</f>
        <v>0</v>
      </c>
      <c r="AR16" s="48">
        <f>+AO16/0.2</f>
        <v>0</v>
      </c>
      <c r="AS16" s="48"/>
      <c r="AT16" s="48">
        <v>1</v>
      </c>
      <c r="AU16" s="48">
        <f>SUM(U16)</f>
        <v>0</v>
      </c>
      <c r="AV16" s="48">
        <f>SUM(U17)</f>
        <v>0</v>
      </c>
      <c r="AW16" s="48">
        <f>SUM(AU16:AV16)</f>
        <v>0</v>
      </c>
      <c r="AX16" s="48">
        <f>AW16/2</f>
        <v>0</v>
      </c>
      <c r="AY16" s="50">
        <v>10</v>
      </c>
      <c r="AZ16" s="48">
        <v>11.3</v>
      </c>
      <c r="BA16" s="48">
        <f>(AX16*AY16)/AZ16</f>
        <v>0</v>
      </c>
      <c r="BB16">
        <v>0.3214</v>
      </c>
      <c r="BC16" s="48">
        <f>+BA16/BB16</f>
        <v>0</v>
      </c>
      <c r="BD16" s="48">
        <f>+BA16/0.2</f>
        <v>0</v>
      </c>
      <c r="BE16" s="48"/>
      <c r="BF16" s="48">
        <v>1</v>
      </c>
      <c r="BG16" s="48">
        <f>SUM(R16:U16)</f>
        <v>0</v>
      </c>
      <c r="BH16" s="48">
        <f>SUM(R17:U17)</f>
        <v>0</v>
      </c>
      <c r="BI16" s="48">
        <f>SUM(BG16:BH16)</f>
        <v>0</v>
      </c>
      <c r="BJ16" s="48">
        <f>BI16/2</f>
        <v>0</v>
      </c>
      <c r="BK16" s="50">
        <v>10</v>
      </c>
      <c r="BL16" s="48">
        <v>11.3</v>
      </c>
      <c r="BM16" s="48">
        <f>(BJ16*BK16)/BL16</f>
        <v>0</v>
      </c>
      <c r="BN16">
        <v>0.3214</v>
      </c>
      <c r="BO16" s="48">
        <f>+BM16/BN16</f>
        <v>0</v>
      </c>
    </row>
    <row r="17" spans="1:67" ht="13.5" thickBot="1">
      <c r="A17" s="40">
        <v>37596</v>
      </c>
      <c r="B17" s="41">
        <v>97</v>
      </c>
      <c r="C17" s="42" t="s">
        <v>45</v>
      </c>
      <c r="D17" s="41" t="s">
        <v>46</v>
      </c>
      <c r="E17" s="42">
        <v>1</v>
      </c>
      <c r="F17" s="38" t="s">
        <v>71</v>
      </c>
      <c r="G17" s="38" t="s">
        <v>71</v>
      </c>
      <c r="H17" s="38" t="s">
        <v>71</v>
      </c>
      <c r="I17" s="38">
        <v>32</v>
      </c>
      <c r="J17" s="38" t="s">
        <v>71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H17" s="48">
        <v>2</v>
      </c>
      <c r="AI17" s="48">
        <f aca="true" t="shared" si="0" ref="AI17:AI29">SUM(R17:T17)</f>
        <v>0</v>
      </c>
      <c r="AJ17" s="48">
        <f aca="true" t="shared" si="1" ref="AJ17:AJ29">SUM(R18:T18)</f>
        <v>11</v>
      </c>
      <c r="AK17" s="48">
        <f aca="true" t="shared" si="2" ref="AK17:AK29">SUM(AI17:AJ17)</f>
        <v>11</v>
      </c>
      <c r="AL17" s="48">
        <f aca="true" t="shared" si="3" ref="AL17:AL29">AK17/2</f>
        <v>5.5</v>
      </c>
      <c r="AM17" s="50">
        <v>7</v>
      </c>
      <c r="AN17" s="48">
        <v>11.3</v>
      </c>
      <c r="AO17" s="48">
        <f aca="true" t="shared" si="4" ref="AO17:AO29">(AL17*AM17)/AN17</f>
        <v>3.407079646017699</v>
      </c>
      <c r="AP17">
        <v>0.3214</v>
      </c>
      <c r="AQ17" s="48">
        <f aca="true" t="shared" si="5" ref="AQ17:AQ24">+AO17/AP17</f>
        <v>10.600745631666767</v>
      </c>
      <c r="AR17" s="48">
        <f aca="true" t="shared" si="6" ref="AR17:AR29">+AO17/0.2</f>
        <v>17.035398230088493</v>
      </c>
      <c r="AS17" s="48"/>
      <c r="AT17" s="48">
        <v>2</v>
      </c>
      <c r="AU17" s="48">
        <f aca="true" t="shared" si="7" ref="AU17:AU29">SUM(U17)</f>
        <v>0</v>
      </c>
      <c r="AV17" s="48">
        <f aca="true" t="shared" si="8" ref="AV17:AV29">SUM(U18)</f>
        <v>4</v>
      </c>
      <c r="AW17" s="48">
        <f aca="true" t="shared" si="9" ref="AW17:AW29">SUM(AU17:AV17)</f>
        <v>4</v>
      </c>
      <c r="AX17" s="48">
        <f aca="true" t="shared" si="10" ref="AX17:AX29">AW17/2</f>
        <v>2</v>
      </c>
      <c r="AY17" s="50">
        <v>7</v>
      </c>
      <c r="AZ17" s="48">
        <v>11.3</v>
      </c>
      <c r="BA17" s="48">
        <f aca="true" t="shared" si="11" ref="BA17:BA29">(AX17*AY17)/AZ17</f>
        <v>1.238938053097345</v>
      </c>
      <c r="BB17">
        <v>0.3214</v>
      </c>
      <c r="BC17" s="48">
        <f aca="true" t="shared" si="12" ref="BC17:BC29">+BA17/BB17</f>
        <v>3.8548165933333696</v>
      </c>
      <c r="BD17" s="48">
        <f aca="true" t="shared" si="13" ref="BD17:BD25">+BA17/0.2</f>
        <v>6.194690265486725</v>
      </c>
      <c r="BE17" s="48"/>
      <c r="BF17" s="48">
        <v>2</v>
      </c>
      <c r="BG17" s="48">
        <f aca="true" t="shared" si="14" ref="BG17:BG29">SUM(R17:U17)</f>
        <v>0</v>
      </c>
      <c r="BH17" s="48">
        <f aca="true" t="shared" si="15" ref="BH17:BH29">SUM(R18:U18)</f>
        <v>15</v>
      </c>
      <c r="BI17" s="48">
        <f aca="true" t="shared" si="16" ref="BI17:BI29">SUM(BG17:BH17)</f>
        <v>15</v>
      </c>
      <c r="BJ17" s="48">
        <f aca="true" t="shared" si="17" ref="BJ17:BJ29">BI17/2</f>
        <v>7.5</v>
      </c>
      <c r="BK17" s="50">
        <v>7</v>
      </c>
      <c r="BL17" s="48">
        <v>11.3</v>
      </c>
      <c r="BM17" s="48">
        <f aca="true" t="shared" si="18" ref="BM17:BM29">(BJ17*BK17)/BL17</f>
        <v>4.646017699115044</v>
      </c>
      <c r="BN17">
        <v>0.3214</v>
      </c>
      <c r="BO17" s="48">
        <f aca="true" t="shared" si="19" ref="BO17:BO29">+BM17/BN17</f>
        <v>14.455562225000135</v>
      </c>
    </row>
    <row r="18" spans="1:67" ht="12.75">
      <c r="A18" s="40">
        <v>37603</v>
      </c>
      <c r="B18" s="41">
        <v>97</v>
      </c>
      <c r="C18" s="42" t="s">
        <v>65</v>
      </c>
      <c r="D18" s="41" t="s">
        <v>67</v>
      </c>
      <c r="E18" s="42">
        <v>2</v>
      </c>
      <c r="F18" s="38" t="s">
        <v>71</v>
      </c>
      <c r="G18" s="38">
        <v>15</v>
      </c>
      <c r="H18" s="38" t="s">
        <v>71</v>
      </c>
      <c r="I18" s="41">
        <v>61</v>
      </c>
      <c r="J18" s="42">
        <v>66</v>
      </c>
      <c r="K18" s="41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41">
        <v>7</v>
      </c>
      <c r="S18" s="42">
        <v>0</v>
      </c>
      <c r="T18" s="41">
        <v>4</v>
      </c>
      <c r="U18" s="42">
        <v>4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H18" s="48">
        <v>3</v>
      </c>
      <c r="AI18" s="48">
        <f t="shared" si="0"/>
        <v>11</v>
      </c>
      <c r="AJ18" s="48">
        <f>SUM(R20:T20)</f>
        <v>3</v>
      </c>
      <c r="AK18" s="48">
        <f t="shared" si="2"/>
        <v>14</v>
      </c>
      <c r="AL18" s="48">
        <f t="shared" si="3"/>
        <v>7</v>
      </c>
      <c r="AM18" s="50">
        <v>6</v>
      </c>
      <c r="AN18" s="48">
        <v>11.3</v>
      </c>
      <c r="AO18" s="48">
        <f t="shared" si="4"/>
        <v>3.716814159292035</v>
      </c>
      <c r="AP18">
        <v>0.3214</v>
      </c>
      <c r="AQ18" s="48">
        <f t="shared" si="5"/>
        <v>11.564449780000109</v>
      </c>
      <c r="AR18" s="48">
        <f t="shared" si="6"/>
        <v>18.584070796460175</v>
      </c>
      <c r="AS18" s="48"/>
      <c r="AT18" s="48">
        <v>3</v>
      </c>
      <c r="AU18" s="48">
        <f t="shared" si="7"/>
        <v>4</v>
      </c>
      <c r="AV18" s="48">
        <f>SUM(U20)</f>
        <v>2</v>
      </c>
      <c r="AW18" s="48">
        <f t="shared" si="9"/>
        <v>6</v>
      </c>
      <c r="AX18" s="48">
        <f t="shared" si="10"/>
        <v>3</v>
      </c>
      <c r="AY18" s="50">
        <v>6</v>
      </c>
      <c r="AZ18" s="48">
        <v>11.3</v>
      </c>
      <c r="BA18" s="48">
        <f t="shared" si="11"/>
        <v>1.5929203539823007</v>
      </c>
      <c r="BB18">
        <v>0.3214</v>
      </c>
      <c r="BC18" s="48">
        <f t="shared" si="12"/>
        <v>4.95619276285719</v>
      </c>
      <c r="BD18" s="48">
        <f t="shared" si="13"/>
        <v>7.9646017699115035</v>
      </c>
      <c r="BE18" s="48"/>
      <c r="BF18" s="48">
        <v>3</v>
      </c>
      <c r="BG18" s="48">
        <f t="shared" si="14"/>
        <v>15</v>
      </c>
      <c r="BH18" s="48">
        <f>SUM(R20:U20)</f>
        <v>5</v>
      </c>
      <c r="BI18" s="48">
        <f t="shared" si="16"/>
        <v>20</v>
      </c>
      <c r="BJ18" s="48">
        <f t="shared" si="17"/>
        <v>10</v>
      </c>
      <c r="BK18" s="50">
        <v>6</v>
      </c>
      <c r="BL18" s="48">
        <v>11.3</v>
      </c>
      <c r="BM18" s="48">
        <f t="shared" si="18"/>
        <v>5.309734513274336</v>
      </c>
      <c r="BN18">
        <v>0.3214</v>
      </c>
      <c r="BO18" s="48">
        <f t="shared" si="19"/>
        <v>16.520642542857296</v>
      </c>
    </row>
    <row r="19" spans="1:67" s="36" customFormat="1" ht="13.5" thickBot="1">
      <c r="A19" s="43">
        <v>37608</v>
      </c>
      <c r="B19" s="44">
        <v>97</v>
      </c>
      <c r="C19" s="45" t="s">
        <v>65</v>
      </c>
      <c r="D19" s="44" t="s">
        <v>67</v>
      </c>
      <c r="E19" s="45">
        <v>3</v>
      </c>
      <c r="F19" s="44" t="s">
        <v>68</v>
      </c>
      <c r="G19" s="45"/>
      <c r="H19" s="44"/>
      <c r="I19" s="44">
        <v>24</v>
      </c>
      <c r="J19" s="45"/>
      <c r="K19" s="44"/>
      <c r="L19" s="44"/>
      <c r="M19" s="45"/>
      <c r="N19" s="44"/>
      <c r="O19" s="45"/>
      <c r="P19" s="44"/>
      <c r="Q19" s="45"/>
      <c r="R19" s="44"/>
      <c r="S19" s="45"/>
      <c r="T19" s="44"/>
      <c r="U19" s="45"/>
      <c r="V19" s="44"/>
      <c r="W19" s="45"/>
      <c r="X19" s="44"/>
      <c r="Y19" s="45"/>
      <c r="Z19" s="44"/>
      <c r="AA19" s="45"/>
      <c r="AB19" s="44"/>
      <c r="AC19" s="45"/>
      <c r="AD19" s="44"/>
      <c r="AE19" s="45"/>
      <c r="AF19" s="44"/>
      <c r="AH19" s="48">
        <v>4</v>
      </c>
      <c r="AI19" s="48"/>
      <c r="AJ19" s="48"/>
      <c r="AK19" s="48"/>
      <c r="AL19" s="48"/>
      <c r="AN19" s="48"/>
      <c r="AO19" s="48"/>
      <c r="AP19">
        <v>0.3214</v>
      </c>
      <c r="AQ19" s="48"/>
      <c r="AR19" s="48">
        <f t="shared" si="6"/>
        <v>0</v>
      </c>
      <c r="AS19" s="49"/>
      <c r="AT19" s="49"/>
      <c r="AU19" s="48"/>
      <c r="AV19" s="48"/>
      <c r="AW19" s="48"/>
      <c r="AX19" s="48"/>
      <c r="AZ19" s="49"/>
      <c r="BA19" s="48"/>
      <c r="BB19">
        <v>0.3214</v>
      </c>
      <c r="BC19" s="48"/>
      <c r="BD19" s="48">
        <f t="shared" si="13"/>
        <v>0</v>
      </c>
      <c r="BE19" s="49"/>
      <c r="BF19" s="49"/>
      <c r="BG19" s="48"/>
      <c r="BH19" s="48"/>
      <c r="BI19" s="48"/>
      <c r="BJ19" s="48"/>
      <c r="BL19" s="49"/>
      <c r="BM19" s="48"/>
      <c r="BN19">
        <v>0.3214</v>
      </c>
      <c r="BO19" s="48"/>
    </row>
    <row r="20" spans="1:67" ht="12.75">
      <c r="A20" s="40">
        <v>37609</v>
      </c>
      <c r="B20" s="41">
        <v>97</v>
      </c>
      <c r="C20" s="42" t="s">
        <v>66</v>
      </c>
      <c r="D20" s="41" t="s">
        <v>67</v>
      </c>
      <c r="E20" s="42">
        <v>2</v>
      </c>
      <c r="F20" s="38" t="s">
        <v>71</v>
      </c>
      <c r="G20" s="38">
        <v>15</v>
      </c>
      <c r="H20" s="38" t="s">
        <v>71</v>
      </c>
      <c r="I20" s="41">
        <v>61</v>
      </c>
      <c r="J20" s="42" t="s">
        <v>69</v>
      </c>
      <c r="K20" s="41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41">
        <v>3</v>
      </c>
      <c r="S20" s="42">
        <v>0</v>
      </c>
      <c r="T20" s="41">
        <v>0</v>
      </c>
      <c r="U20" s="42">
        <v>2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H20" s="48">
        <v>5</v>
      </c>
      <c r="AI20" s="48">
        <f t="shared" si="0"/>
        <v>3</v>
      </c>
      <c r="AJ20" s="48">
        <f>SUM(R22:T22)</f>
        <v>2</v>
      </c>
      <c r="AK20" s="48">
        <f t="shared" si="2"/>
        <v>5</v>
      </c>
      <c r="AL20" s="48">
        <f t="shared" si="3"/>
        <v>2.5</v>
      </c>
      <c r="AM20" s="50">
        <v>10</v>
      </c>
      <c r="AN20" s="48">
        <v>11.3</v>
      </c>
      <c r="AO20" s="48">
        <f t="shared" si="4"/>
        <v>2.2123893805309733</v>
      </c>
      <c r="AP20">
        <v>0.3214</v>
      </c>
      <c r="AQ20" s="48">
        <f t="shared" si="5"/>
        <v>6.883601059523874</v>
      </c>
      <c r="AR20" s="48">
        <f t="shared" si="6"/>
        <v>11.061946902654865</v>
      </c>
      <c r="AS20" s="48"/>
      <c r="AT20" s="48">
        <v>5</v>
      </c>
      <c r="AU20" s="48">
        <f t="shared" si="7"/>
        <v>2</v>
      </c>
      <c r="AV20" s="48">
        <f>SUM(U22)</f>
        <v>0</v>
      </c>
      <c r="AW20" s="48">
        <f t="shared" si="9"/>
        <v>2</v>
      </c>
      <c r="AX20" s="48">
        <f t="shared" si="10"/>
        <v>1</v>
      </c>
      <c r="AY20" s="50">
        <v>10</v>
      </c>
      <c r="AZ20" s="48">
        <v>11.3</v>
      </c>
      <c r="BA20" s="48">
        <f t="shared" si="11"/>
        <v>0.8849557522123893</v>
      </c>
      <c r="BB20">
        <v>0.3214</v>
      </c>
      <c r="BC20" s="48">
        <f t="shared" si="12"/>
        <v>2.7534404238095496</v>
      </c>
      <c r="BD20" s="48">
        <f t="shared" si="13"/>
        <v>4.424778761061947</v>
      </c>
      <c r="BE20" s="48"/>
      <c r="BF20" s="48">
        <v>5</v>
      </c>
      <c r="BG20" s="48">
        <f t="shared" si="14"/>
        <v>5</v>
      </c>
      <c r="BH20" s="48">
        <f>SUM(R22:U22)</f>
        <v>2</v>
      </c>
      <c r="BI20" s="48">
        <f t="shared" si="16"/>
        <v>7</v>
      </c>
      <c r="BJ20" s="48">
        <f t="shared" si="17"/>
        <v>3.5</v>
      </c>
      <c r="BK20" s="50">
        <v>10</v>
      </c>
      <c r="BL20" s="48">
        <v>11.3</v>
      </c>
      <c r="BM20" s="48">
        <f t="shared" si="18"/>
        <v>3.0973451327433628</v>
      </c>
      <c r="BN20">
        <v>0.3214</v>
      </c>
      <c r="BO20" s="48">
        <f t="shared" si="19"/>
        <v>9.637041483333425</v>
      </c>
    </row>
    <row r="21" spans="1:67" s="36" customFormat="1" ht="13.5" thickBot="1">
      <c r="A21" s="43">
        <v>37618</v>
      </c>
      <c r="B21" s="44">
        <v>97</v>
      </c>
      <c r="C21" s="45" t="s">
        <v>65</v>
      </c>
      <c r="D21" s="44" t="s">
        <v>67</v>
      </c>
      <c r="E21" s="45">
        <v>3</v>
      </c>
      <c r="F21" s="44" t="s">
        <v>68</v>
      </c>
      <c r="G21" s="45"/>
      <c r="H21" s="44"/>
      <c r="I21" s="44">
        <v>24</v>
      </c>
      <c r="J21" s="45"/>
      <c r="K21" s="44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44"/>
      <c r="AH21" s="48">
        <v>6</v>
      </c>
      <c r="AI21" s="48"/>
      <c r="AJ21" s="48"/>
      <c r="AK21" s="48"/>
      <c r="AL21" s="48"/>
      <c r="AN21" s="48"/>
      <c r="AO21" s="48"/>
      <c r="AP21">
        <v>0.3214</v>
      </c>
      <c r="AQ21" s="48"/>
      <c r="AR21" s="48">
        <f t="shared" si="6"/>
        <v>0</v>
      </c>
      <c r="AS21" s="49"/>
      <c r="AT21" s="49"/>
      <c r="AU21" s="48"/>
      <c r="AV21" s="48"/>
      <c r="AW21" s="48"/>
      <c r="AX21" s="48"/>
      <c r="AZ21" s="49"/>
      <c r="BA21" s="48"/>
      <c r="BB21">
        <v>0.3214</v>
      </c>
      <c r="BC21" s="48"/>
      <c r="BD21" s="48">
        <f t="shared" si="13"/>
        <v>0</v>
      </c>
      <c r="BE21" s="49"/>
      <c r="BF21" s="49"/>
      <c r="BG21" s="48"/>
      <c r="BH21" s="48"/>
      <c r="BI21" s="48"/>
      <c r="BJ21" s="48"/>
      <c r="BL21" s="49"/>
      <c r="BM21" s="48"/>
      <c r="BN21">
        <v>0.3214</v>
      </c>
      <c r="BO21" s="48"/>
    </row>
    <row r="22" spans="1:67" ht="12.75">
      <c r="A22" s="40">
        <v>37619</v>
      </c>
      <c r="B22" s="41">
        <v>97</v>
      </c>
      <c r="C22" s="42" t="s">
        <v>66</v>
      </c>
      <c r="D22" s="41" t="s">
        <v>67</v>
      </c>
      <c r="E22" s="42">
        <v>2</v>
      </c>
      <c r="F22" s="38" t="s">
        <v>71</v>
      </c>
      <c r="G22" s="38">
        <v>13</v>
      </c>
      <c r="H22" s="38" t="s">
        <v>71</v>
      </c>
      <c r="I22" s="41">
        <v>41</v>
      </c>
      <c r="J22" s="42" t="s">
        <v>69</v>
      </c>
      <c r="K22" s="41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41">
        <v>1</v>
      </c>
      <c r="S22" s="42">
        <v>0</v>
      </c>
      <c r="T22" s="41">
        <v>1</v>
      </c>
      <c r="U22" s="42">
        <v>0</v>
      </c>
      <c r="V22" s="41">
        <v>2</v>
      </c>
      <c r="W22" s="42">
        <v>0</v>
      </c>
      <c r="X22" s="41">
        <v>0</v>
      </c>
      <c r="Y22" s="42">
        <v>1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H22" s="48">
        <v>7</v>
      </c>
      <c r="AI22" s="48">
        <f t="shared" si="0"/>
        <v>2</v>
      </c>
      <c r="AJ22" s="48">
        <f t="shared" si="1"/>
        <v>5</v>
      </c>
      <c r="AK22" s="48">
        <f t="shared" si="2"/>
        <v>7</v>
      </c>
      <c r="AL22" s="48">
        <f t="shared" si="3"/>
        <v>3.5</v>
      </c>
      <c r="AM22" s="50">
        <v>8</v>
      </c>
      <c r="AN22" s="48">
        <v>11.3</v>
      </c>
      <c r="AO22" s="48">
        <f t="shared" si="4"/>
        <v>2.47787610619469</v>
      </c>
      <c r="AP22">
        <v>0.3214</v>
      </c>
      <c r="AQ22" s="48">
        <f t="shared" si="5"/>
        <v>7.709633186666739</v>
      </c>
      <c r="AR22" s="48">
        <f t="shared" si="6"/>
        <v>12.38938053097345</v>
      </c>
      <c r="AS22" s="48"/>
      <c r="AT22" s="48">
        <v>7</v>
      </c>
      <c r="AU22" s="48">
        <f t="shared" si="7"/>
        <v>0</v>
      </c>
      <c r="AV22" s="48">
        <f t="shared" si="8"/>
        <v>2</v>
      </c>
      <c r="AW22" s="48">
        <f t="shared" si="9"/>
        <v>2</v>
      </c>
      <c r="AX22" s="48">
        <f t="shared" si="10"/>
        <v>1</v>
      </c>
      <c r="AY22" s="50">
        <v>8</v>
      </c>
      <c r="AZ22" s="48">
        <v>11.3</v>
      </c>
      <c r="BA22" s="48">
        <f t="shared" si="11"/>
        <v>0.7079646017699115</v>
      </c>
      <c r="BB22">
        <v>0.3214</v>
      </c>
      <c r="BC22" s="48">
        <f t="shared" si="12"/>
        <v>2.20275233904764</v>
      </c>
      <c r="BD22" s="48">
        <f t="shared" si="13"/>
        <v>3.5398230088495573</v>
      </c>
      <c r="BE22" s="48"/>
      <c r="BF22" s="48">
        <v>7</v>
      </c>
      <c r="BG22" s="48">
        <f t="shared" si="14"/>
        <v>2</v>
      </c>
      <c r="BH22" s="48">
        <f t="shared" si="15"/>
        <v>7</v>
      </c>
      <c r="BI22" s="48">
        <f t="shared" si="16"/>
        <v>9</v>
      </c>
      <c r="BJ22" s="48">
        <f t="shared" si="17"/>
        <v>4.5</v>
      </c>
      <c r="BK22" s="50">
        <v>8</v>
      </c>
      <c r="BL22" s="48">
        <v>11.3</v>
      </c>
      <c r="BM22" s="48">
        <f t="shared" si="18"/>
        <v>3.1858407079646014</v>
      </c>
      <c r="BN22">
        <v>0.3214</v>
      </c>
      <c r="BO22" s="48">
        <f t="shared" si="19"/>
        <v>9.91238552571438</v>
      </c>
    </row>
    <row r="23" spans="1:67" ht="12.75">
      <c r="A23" s="40">
        <v>37627</v>
      </c>
      <c r="B23" s="41">
        <v>97</v>
      </c>
      <c r="C23" s="42" t="s">
        <v>45</v>
      </c>
      <c r="D23" s="41" t="s">
        <v>23</v>
      </c>
      <c r="E23" s="42">
        <v>1</v>
      </c>
      <c r="F23" s="41" t="s">
        <v>71</v>
      </c>
      <c r="G23" s="42">
        <v>13</v>
      </c>
      <c r="H23" s="41" t="s">
        <v>71</v>
      </c>
      <c r="I23" s="41">
        <v>61</v>
      </c>
      <c r="J23" s="42" t="s">
        <v>71</v>
      </c>
      <c r="K23" s="41">
        <v>4</v>
      </c>
      <c r="L23" s="41">
        <v>0</v>
      </c>
      <c r="M23" s="42">
        <v>0</v>
      </c>
      <c r="N23" s="41">
        <v>0</v>
      </c>
      <c r="O23" s="42">
        <v>0</v>
      </c>
      <c r="P23" s="41">
        <v>0</v>
      </c>
      <c r="Q23" s="42">
        <v>0</v>
      </c>
      <c r="R23" s="41">
        <v>5</v>
      </c>
      <c r="S23" s="42">
        <v>0</v>
      </c>
      <c r="T23" s="41">
        <v>0</v>
      </c>
      <c r="U23" s="42">
        <v>2</v>
      </c>
      <c r="V23" s="41">
        <v>3</v>
      </c>
      <c r="W23" s="42">
        <v>9</v>
      </c>
      <c r="X23" s="41">
        <v>3</v>
      </c>
      <c r="Y23" s="42">
        <v>0</v>
      </c>
      <c r="Z23" s="41">
        <v>4</v>
      </c>
      <c r="AA23" s="42">
        <v>0</v>
      </c>
      <c r="AB23" s="41">
        <v>0</v>
      </c>
      <c r="AC23" s="42">
        <v>0</v>
      </c>
      <c r="AD23" s="41">
        <v>0</v>
      </c>
      <c r="AE23" s="42">
        <v>0</v>
      </c>
      <c r="AF23" s="41">
        <v>0</v>
      </c>
      <c r="AH23" s="48">
        <v>8</v>
      </c>
      <c r="AI23" s="48">
        <f t="shared" si="0"/>
        <v>5</v>
      </c>
      <c r="AJ23" s="48">
        <f t="shared" si="1"/>
        <v>2</v>
      </c>
      <c r="AK23" s="48">
        <f t="shared" si="2"/>
        <v>7</v>
      </c>
      <c r="AL23" s="48">
        <f t="shared" si="3"/>
        <v>3.5</v>
      </c>
      <c r="AM23" s="50">
        <v>7</v>
      </c>
      <c r="AN23" s="48">
        <v>11.3</v>
      </c>
      <c r="AO23" s="48">
        <f t="shared" si="4"/>
        <v>2.168141592920354</v>
      </c>
      <c r="AP23">
        <v>0.3214</v>
      </c>
      <c r="AQ23" s="48">
        <f t="shared" si="5"/>
        <v>6.745929038333397</v>
      </c>
      <c r="AR23" s="48">
        <f t="shared" si="6"/>
        <v>10.84070796460177</v>
      </c>
      <c r="AS23" s="48"/>
      <c r="AT23" s="48">
        <v>8</v>
      </c>
      <c r="AU23" s="48">
        <f t="shared" si="7"/>
        <v>2</v>
      </c>
      <c r="AV23" s="48">
        <f t="shared" si="8"/>
        <v>0</v>
      </c>
      <c r="AW23" s="48">
        <f t="shared" si="9"/>
        <v>2</v>
      </c>
      <c r="AX23" s="48">
        <f t="shared" si="10"/>
        <v>1</v>
      </c>
      <c r="AY23" s="50">
        <v>7</v>
      </c>
      <c r="AZ23" s="48">
        <v>11.3</v>
      </c>
      <c r="BA23" s="48">
        <f t="shared" si="11"/>
        <v>0.6194690265486725</v>
      </c>
      <c r="BB23">
        <v>0.3214</v>
      </c>
      <c r="BC23" s="48">
        <f t="shared" si="12"/>
        <v>1.9274082966666848</v>
      </c>
      <c r="BD23" s="48">
        <f t="shared" si="13"/>
        <v>3.0973451327433623</v>
      </c>
      <c r="BE23" s="48"/>
      <c r="BF23" s="48">
        <v>8</v>
      </c>
      <c r="BG23" s="48">
        <f t="shared" si="14"/>
        <v>7</v>
      </c>
      <c r="BH23" s="48">
        <f t="shared" si="15"/>
        <v>2</v>
      </c>
      <c r="BI23" s="48">
        <f t="shared" si="16"/>
        <v>9</v>
      </c>
      <c r="BJ23" s="48">
        <f t="shared" si="17"/>
        <v>4.5</v>
      </c>
      <c r="BK23" s="50">
        <v>7</v>
      </c>
      <c r="BL23" s="48">
        <v>11.3</v>
      </c>
      <c r="BM23" s="48">
        <f t="shared" si="18"/>
        <v>2.787610619469026</v>
      </c>
      <c r="BN23">
        <v>0.3214</v>
      </c>
      <c r="BO23" s="48">
        <f t="shared" si="19"/>
        <v>8.673337335000081</v>
      </c>
    </row>
    <row r="24" spans="1:67" ht="12.75">
      <c r="A24" s="40">
        <v>37634</v>
      </c>
      <c r="B24" s="41">
        <v>97</v>
      </c>
      <c r="C24" s="42" t="s">
        <v>65</v>
      </c>
      <c r="D24" s="41" t="s">
        <v>23</v>
      </c>
      <c r="E24" s="42">
        <v>1</v>
      </c>
      <c r="F24" s="41" t="s">
        <v>71</v>
      </c>
      <c r="G24" s="42">
        <v>16</v>
      </c>
      <c r="H24" s="41" t="s">
        <v>71</v>
      </c>
      <c r="I24" s="41">
        <v>61</v>
      </c>
      <c r="J24" s="42" t="s">
        <v>71</v>
      </c>
      <c r="K24" s="41">
        <v>1</v>
      </c>
      <c r="L24" s="41">
        <v>0</v>
      </c>
      <c r="M24" s="42">
        <v>0</v>
      </c>
      <c r="N24" s="41">
        <v>0</v>
      </c>
      <c r="O24" s="42">
        <v>0</v>
      </c>
      <c r="P24" s="41">
        <v>0</v>
      </c>
      <c r="Q24" s="42">
        <v>0</v>
      </c>
      <c r="R24" s="41">
        <v>2</v>
      </c>
      <c r="S24" s="42">
        <v>0</v>
      </c>
      <c r="T24" s="41">
        <v>0</v>
      </c>
      <c r="U24" s="42">
        <v>0</v>
      </c>
      <c r="V24" s="41">
        <v>3</v>
      </c>
      <c r="W24" s="42">
        <v>1</v>
      </c>
      <c r="X24" s="41">
        <v>0</v>
      </c>
      <c r="Y24" s="42">
        <v>0</v>
      </c>
      <c r="Z24" s="41">
        <v>11</v>
      </c>
      <c r="AA24" s="42">
        <v>2</v>
      </c>
      <c r="AB24" s="41">
        <v>0</v>
      </c>
      <c r="AC24" s="42">
        <v>0</v>
      </c>
      <c r="AD24" s="41">
        <v>0</v>
      </c>
      <c r="AE24" s="42">
        <v>0</v>
      </c>
      <c r="AF24" s="41">
        <v>0</v>
      </c>
      <c r="AH24" s="48">
        <v>9</v>
      </c>
      <c r="AI24" s="48">
        <f t="shared" si="0"/>
        <v>2</v>
      </c>
      <c r="AJ24" s="48">
        <f t="shared" si="1"/>
        <v>0</v>
      </c>
      <c r="AK24" s="48">
        <f t="shared" si="2"/>
        <v>2</v>
      </c>
      <c r="AL24" s="48">
        <f t="shared" si="3"/>
        <v>1</v>
      </c>
      <c r="AM24" s="50">
        <v>7</v>
      </c>
      <c r="AN24" s="48">
        <v>11.3</v>
      </c>
      <c r="AO24" s="48">
        <f t="shared" si="4"/>
        <v>0.6194690265486725</v>
      </c>
      <c r="AP24">
        <v>0.3214</v>
      </c>
      <c r="AQ24" s="48">
        <f t="shared" si="5"/>
        <v>1.9274082966666848</v>
      </c>
      <c r="AR24" s="48">
        <f t="shared" si="6"/>
        <v>3.0973451327433623</v>
      </c>
      <c r="AS24" s="48"/>
      <c r="AT24" s="48">
        <v>9</v>
      </c>
      <c r="AU24" s="48">
        <f t="shared" si="7"/>
        <v>0</v>
      </c>
      <c r="AV24" s="48">
        <f t="shared" si="8"/>
        <v>0</v>
      </c>
      <c r="AW24" s="48">
        <f t="shared" si="9"/>
        <v>0</v>
      </c>
      <c r="AX24" s="48">
        <f t="shared" si="10"/>
        <v>0</v>
      </c>
      <c r="AY24" s="50">
        <v>7</v>
      </c>
      <c r="AZ24" s="48">
        <v>11.3</v>
      </c>
      <c r="BA24" s="48">
        <f t="shared" si="11"/>
        <v>0</v>
      </c>
      <c r="BB24">
        <v>0.3214</v>
      </c>
      <c r="BC24" s="48">
        <f t="shared" si="12"/>
        <v>0</v>
      </c>
      <c r="BD24" s="48">
        <f t="shared" si="13"/>
        <v>0</v>
      </c>
      <c r="BE24" s="48"/>
      <c r="BF24" s="48">
        <v>9</v>
      </c>
      <c r="BG24" s="48">
        <f t="shared" si="14"/>
        <v>2</v>
      </c>
      <c r="BH24" s="48">
        <f t="shared" si="15"/>
        <v>0</v>
      </c>
      <c r="BI24" s="48">
        <f t="shared" si="16"/>
        <v>2</v>
      </c>
      <c r="BJ24" s="48">
        <f t="shared" si="17"/>
        <v>1</v>
      </c>
      <c r="BK24" s="50">
        <v>7</v>
      </c>
      <c r="BL24" s="48">
        <v>11.3</v>
      </c>
      <c r="BM24" s="48">
        <f t="shared" si="18"/>
        <v>0.6194690265486725</v>
      </c>
      <c r="BN24">
        <v>0.3214</v>
      </c>
      <c r="BO24" s="48">
        <f t="shared" si="19"/>
        <v>1.9274082966666848</v>
      </c>
    </row>
    <row r="25" spans="1:67" ht="12.75">
      <c r="A25" s="40">
        <v>37641</v>
      </c>
      <c r="B25" s="41">
        <v>97</v>
      </c>
      <c r="C25" s="42" t="s">
        <v>66</v>
      </c>
      <c r="D25" s="41" t="s">
        <v>23</v>
      </c>
      <c r="E25" s="42">
        <v>1</v>
      </c>
      <c r="F25" s="41" t="s">
        <v>71</v>
      </c>
      <c r="G25" s="42" t="s">
        <v>71</v>
      </c>
      <c r="H25" s="41" t="s">
        <v>71</v>
      </c>
      <c r="I25" s="41">
        <v>61</v>
      </c>
      <c r="J25" s="42" t="s">
        <v>71</v>
      </c>
      <c r="K25" s="41">
        <v>0</v>
      </c>
      <c r="L25" s="41">
        <v>0</v>
      </c>
      <c r="M25" s="42">
        <v>0</v>
      </c>
      <c r="N25" s="41">
        <v>0</v>
      </c>
      <c r="O25" s="42">
        <v>0</v>
      </c>
      <c r="P25" s="41">
        <v>0</v>
      </c>
      <c r="Q25" s="42">
        <v>0</v>
      </c>
      <c r="R25" s="41">
        <v>0</v>
      </c>
      <c r="S25" s="42">
        <v>0</v>
      </c>
      <c r="T25" s="41">
        <v>0</v>
      </c>
      <c r="U25" s="42">
        <v>0</v>
      </c>
      <c r="V25" s="41">
        <v>0</v>
      </c>
      <c r="W25" s="42">
        <v>0</v>
      </c>
      <c r="X25" s="41">
        <v>0</v>
      </c>
      <c r="Y25" s="42">
        <v>1</v>
      </c>
      <c r="Z25" s="41">
        <v>8</v>
      </c>
      <c r="AA25" s="42">
        <v>2</v>
      </c>
      <c r="AB25" s="41">
        <v>0</v>
      </c>
      <c r="AC25" s="42">
        <v>0</v>
      </c>
      <c r="AD25" s="41">
        <v>0</v>
      </c>
      <c r="AE25" s="42">
        <v>0</v>
      </c>
      <c r="AF25" s="41">
        <v>0</v>
      </c>
      <c r="AH25" s="48">
        <v>10</v>
      </c>
      <c r="AI25" s="48">
        <f t="shared" si="0"/>
        <v>0</v>
      </c>
      <c r="AJ25" s="48">
        <f t="shared" si="1"/>
        <v>0</v>
      </c>
      <c r="AK25" s="48">
        <f t="shared" si="2"/>
        <v>0</v>
      </c>
      <c r="AL25" s="48">
        <f t="shared" si="3"/>
        <v>0</v>
      </c>
      <c r="AM25" s="51">
        <v>7</v>
      </c>
      <c r="AN25" s="48">
        <v>11.3</v>
      </c>
      <c r="AO25" s="48">
        <f t="shared" si="4"/>
        <v>0</v>
      </c>
      <c r="AP25">
        <v>0.3214</v>
      </c>
      <c r="AQ25" s="48"/>
      <c r="AR25" s="48">
        <f t="shared" si="6"/>
        <v>0</v>
      </c>
      <c r="AS25" s="48"/>
      <c r="AT25" s="48">
        <v>10</v>
      </c>
      <c r="AU25" s="48">
        <f t="shared" si="7"/>
        <v>0</v>
      </c>
      <c r="AV25" s="48">
        <f t="shared" si="8"/>
        <v>0</v>
      </c>
      <c r="AW25" s="48">
        <f t="shared" si="9"/>
        <v>0</v>
      </c>
      <c r="AX25" s="48">
        <f t="shared" si="10"/>
        <v>0</v>
      </c>
      <c r="AY25" s="51">
        <v>7</v>
      </c>
      <c r="AZ25" s="48">
        <v>11.3</v>
      </c>
      <c r="BA25" s="48">
        <f t="shared" si="11"/>
        <v>0</v>
      </c>
      <c r="BB25">
        <v>0.3214</v>
      </c>
      <c r="BC25" s="48">
        <f t="shared" si="12"/>
        <v>0</v>
      </c>
      <c r="BD25" s="48">
        <f t="shared" si="13"/>
        <v>0</v>
      </c>
      <c r="BE25" s="48"/>
      <c r="BF25" s="48">
        <v>10</v>
      </c>
      <c r="BG25" s="48">
        <f t="shared" si="14"/>
        <v>0</v>
      </c>
      <c r="BH25" s="48">
        <f t="shared" si="15"/>
        <v>0</v>
      </c>
      <c r="BI25" s="48">
        <f t="shared" si="16"/>
        <v>0</v>
      </c>
      <c r="BJ25" s="48">
        <f t="shared" si="17"/>
        <v>0</v>
      </c>
      <c r="BK25" s="51">
        <v>7</v>
      </c>
      <c r="BL25" s="48">
        <v>11.3</v>
      </c>
      <c r="BM25" s="48">
        <f t="shared" si="18"/>
        <v>0</v>
      </c>
      <c r="BN25">
        <v>0.3214</v>
      </c>
      <c r="BO25" s="48">
        <f t="shared" si="19"/>
        <v>0</v>
      </c>
    </row>
    <row r="26" spans="1:67" ht="12.75">
      <c r="A26" s="40">
        <v>37648</v>
      </c>
      <c r="B26" s="41">
        <v>97</v>
      </c>
      <c r="C26" s="42" t="s">
        <v>90</v>
      </c>
      <c r="D26" s="41" t="s">
        <v>23</v>
      </c>
      <c r="E26" s="42">
        <v>1</v>
      </c>
      <c r="F26" s="41" t="s">
        <v>71</v>
      </c>
      <c r="G26" s="42" t="s">
        <v>71</v>
      </c>
      <c r="H26" s="41" t="s">
        <v>71</v>
      </c>
      <c r="I26" s="41" t="s">
        <v>71</v>
      </c>
      <c r="J26" s="42" t="s">
        <v>71</v>
      </c>
      <c r="K26" s="41">
        <v>0</v>
      </c>
      <c r="L26" s="41">
        <v>0</v>
      </c>
      <c r="M26" s="42">
        <v>0</v>
      </c>
      <c r="N26" s="41">
        <v>0</v>
      </c>
      <c r="O26" s="42">
        <v>0</v>
      </c>
      <c r="P26" s="41">
        <v>0</v>
      </c>
      <c r="Q26" s="42">
        <v>0</v>
      </c>
      <c r="R26" s="41">
        <v>0</v>
      </c>
      <c r="S26" s="42">
        <v>0</v>
      </c>
      <c r="T26" s="41">
        <v>0</v>
      </c>
      <c r="U26" s="42">
        <v>0</v>
      </c>
      <c r="V26" s="41">
        <v>0</v>
      </c>
      <c r="W26" s="42">
        <v>0</v>
      </c>
      <c r="X26" s="41">
        <v>0</v>
      </c>
      <c r="Y26" s="42">
        <v>0</v>
      </c>
      <c r="Z26" s="41">
        <v>0</v>
      </c>
      <c r="AA26" s="42">
        <v>0</v>
      </c>
      <c r="AB26" s="41">
        <v>0</v>
      </c>
      <c r="AC26" s="42">
        <v>0</v>
      </c>
      <c r="AD26" s="41">
        <v>0</v>
      </c>
      <c r="AE26" s="42">
        <v>0</v>
      </c>
      <c r="AF26" s="41">
        <v>0</v>
      </c>
      <c r="AH26" s="48">
        <v>11</v>
      </c>
      <c r="AI26" s="48">
        <f t="shared" si="0"/>
        <v>0</v>
      </c>
      <c r="AJ26" s="48">
        <f t="shared" si="1"/>
        <v>0</v>
      </c>
      <c r="AK26" s="48">
        <f t="shared" si="2"/>
        <v>0</v>
      </c>
      <c r="AL26" s="48">
        <f t="shared" si="3"/>
        <v>0</v>
      </c>
      <c r="AM26" s="51">
        <v>8</v>
      </c>
      <c r="AN26" s="48">
        <v>11.3</v>
      </c>
      <c r="AO26" s="48">
        <f t="shared" si="4"/>
        <v>0</v>
      </c>
      <c r="AP26">
        <v>0.3214</v>
      </c>
      <c r="AQ26" s="48"/>
      <c r="AR26" s="48">
        <f t="shared" si="6"/>
        <v>0</v>
      </c>
      <c r="AS26" s="48"/>
      <c r="AT26" s="48">
        <v>11</v>
      </c>
      <c r="AU26" s="48">
        <f t="shared" si="7"/>
        <v>0</v>
      </c>
      <c r="AV26" s="48">
        <f t="shared" si="8"/>
        <v>0</v>
      </c>
      <c r="AW26" s="48">
        <f t="shared" si="9"/>
        <v>0</v>
      </c>
      <c r="AX26" s="48">
        <f t="shared" si="10"/>
        <v>0</v>
      </c>
      <c r="AY26" s="51">
        <v>8</v>
      </c>
      <c r="AZ26" s="48">
        <v>11.3</v>
      </c>
      <c r="BA26" s="48">
        <f t="shared" si="11"/>
        <v>0</v>
      </c>
      <c r="BB26">
        <v>0.3214</v>
      </c>
      <c r="BC26" s="48">
        <f t="shared" si="12"/>
        <v>0</v>
      </c>
      <c r="BD26" s="48"/>
      <c r="BE26" s="48"/>
      <c r="BF26" s="48">
        <v>11</v>
      </c>
      <c r="BG26" s="48">
        <f t="shared" si="14"/>
        <v>0</v>
      </c>
      <c r="BH26" s="48">
        <f t="shared" si="15"/>
        <v>0</v>
      </c>
      <c r="BI26" s="48">
        <f t="shared" si="16"/>
        <v>0</v>
      </c>
      <c r="BJ26" s="48">
        <f t="shared" si="17"/>
        <v>0</v>
      </c>
      <c r="BK26" s="51">
        <v>8</v>
      </c>
      <c r="BL26" s="48">
        <v>11.3</v>
      </c>
      <c r="BM26" s="48">
        <f t="shared" si="18"/>
        <v>0</v>
      </c>
      <c r="BN26">
        <v>0.3214</v>
      </c>
      <c r="BO26" s="48">
        <f t="shared" si="19"/>
        <v>0</v>
      </c>
    </row>
    <row r="27" spans="1:67" ht="12.75">
      <c r="A27" s="40">
        <v>37656</v>
      </c>
      <c r="B27" s="41">
        <v>97</v>
      </c>
      <c r="C27" s="42" t="s">
        <v>45</v>
      </c>
      <c r="D27" s="41" t="s">
        <v>23</v>
      </c>
      <c r="E27" s="42">
        <v>1</v>
      </c>
      <c r="F27" s="41" t="s">
        <v>71</v>
      </c>
      <c r="G27" s="42" t="s">
        <v>71</v>
      </c>
      <c r="H27" s="41" t="s">
        <v>71</v>
      </c>
      <c r="I27" s="41">
        <v>0</v>
      </c>
      <c r="J27" s="42" t="s">
        <v>71</v>
      </c>
      <c r="K27" s="41">
        <v>4</v>
      </c>
      <c r="L27" s="41">
        <v>0</v>
      </c>
      <c r="M27" s="42">
        <v>0</v>
      </c>
      <c r="N27" s="41">
        <v>0</v>
      </c>
      <c r="O27" s="42">
        <v>0</v>
      </c>
      <c r="P27" s="41">
        <v>0</v>
      </c>
      <c r="Q27" s="42">
        <v>0</v>
      </c>
      <c r="R27" s="41">
        <v>0</v>
      </c>
      <c r="S27" s="42">
        <v>0</v>
      </c>
      <c r="T27" s="41">
        <v>0</v>
      </c>
      <c r="U27" s="42">
        <v>0</v>
      </c>
      <c r="V27" s="41">
        <v>0</v>
      </c>
      <c r="W27" s="42">
        <v>0</v>
      </c>
      <c r="X27" s="41">
        <v>0</v>
      </c>
      <c r="Y27" s="42">
        <v>0</v>
      </c>
      <c r="Z27" s="41">
        <v>2</v>
      </c>
      <c r="AA27" s="42">
        <v>0</v>
      </c>
      <c r="AB27" s="41">
        <v>0</v>
      </c>
      <c r="AC27" s="42">
        <v>0</v>
      </c>
      <c r="AD27" s="41">
        <v>0</v>
      </c>
      <c r="AE27" s="42">
        <v>0</v>
      </c>
      <c r="AF27" s="41">
        <v>0</v>
      </c>
      <c r="AH27" s="48">
        <v>12</v>
      </c>
      <c r="AI27" s="48">
        <f t="shared" si="0"/>
        <v>0</v>
      </c>
      <c r="AJ27" s="48">
        <f t="shared" si="1"/>
        <v>0</v>
      </c>
      <c r="AK27" s="48">
        <f t="shared" si="2"/>
        <v>0</v>
      </c>
      <c r="AL27" s="48">
        <f t="shared" si="3"/>
        <v>0</v>
      </c>
      <c r="AM27" s="52">
        <v>8</v>
      </c>
      <c r="AN27" s="48">
        <v>11.3</v>
      </c>
      <c r="AO27" s="48">
        <f t="shared" si="4"/>
        <v>0</v>
      </c>
      <c r="AP27">
        <v>0.3214</v>
      </c>
      <c r="AQ27" s="48"/>
      <c r="AR27" s="48">
        <f t="shared" si="6"/>
        <v>0</v>
      </c>
      <c r="AS27" s="48"/>
      <c r="AT27" s="48">
        <v>12</v>
      </c>
      <c r="AU27" s="48">
        <f t="shared" si="7"/>
        <v>0</v>
      </c>
      <c r="AV27" s="48">
        <f t="shared" si="8"/>
        <v>0</v>
      </c>
      <c r="AW27" s="48">
        <f t="shared" si="9"/>
        <v>0</v>
      </c>
      <c r="AX27" s="48">
        <f t="shared" si="10"/>
        <v>0</v>
      </c>
      <c r="AY27" s="52">
        <v>8</v>
      </c>
      <c r="AZ27" s="48">
        <v>11.3</v>
      </c>
      <c r="BA27" s="48">
        <f t="shared" si="11"/>
        <v>0</v>
      </c>
      <c r="BB27">
        <v>0.3214</v>
      </c>
      <c r="BC27" s="48">
        <f t="shared" si="12"/>
        <v>0</v>
      </c>
      <c r="BD27" s="48"/>
      <c r="BE27" s="48"/>
      <c r="BF27" s="48">
        <v>12</v>
      </c>
      <c r="BG27" s="48">
        <f t="shared" si="14"/>
        <v>0</v>
      </c>
      <c r="BH27" s="48">
        <f t="shared" si="15"/>
        <v>0</v>
      </c>
      <c r="BI27" s="48">
        <f t="shared" si="16"/>
        <v>0</v>
      </c>
      <c r="BJ27" s="48">
        <f t="shared" si="17"/>
        <v>0</v>
      </c>
      <c r="BK27" s="52">
        <v>8</v>
      </c>
      <c r="BL27" s="48">
        <v>11.3</v>
      </c>
      <c r="BM27" s="48">
        <f t="shared" si="18"/>
        <v>0</v>
      </c>
      <c r="BN27">
        <v>0.3214</v>
      </c>
      <c r="BO27" s="48">
        <f t="shared" si="19"/>
        <v>0</v>
      </c>
    </row>
    <row r="28" spans="1:67" ht="12.75">
      <c r="A28" s="40">
        <v>37664</v>
      </c>
      <c r="B28" s="41">
        <v>97</v>
      </c>
      <c r="C28" s="42" t="s">
        <v>45</v>
      </c>
      <c r="D28" s="41" t="s">
        <v>46</v>
      </c>
      <c r="E28" s="42">
        <v>1</v>
      </c>
      <c r="F28" s="41" t="s">
        <v>71</v>
      </c>
      <c r="G28" s="42" t="s">
        <v>71</v>
      </c>
      <c r="H28" s="41" t="s">
        <v>71</v>
      </c>
      <c r="I28" s="41" t="s">
        <v>71</v>
      </c>
      <c r="J28" s="42" t="s">
        <v>71</v>
      </c>
      <c r="K28" s="41">
        <v>4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1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H28" s="48">
        <v>13</v>
      </c>
      <c r="AI28" s="48">
        <f t="shared" si="0"/>
        <v>0</v>
      </c>
      <c r="AJ28" s="48">
        <f t="shared" si="1"/>
        <v>0</v>
      </c>
      <c r="AK28" s="48">
        <f t="shared" si="2"/>
        <v>0</v>
      </c>
      <c r="AL28" s="48">
        <f t="shared" si="3"/>
        <v>0</v>
      </c>
      <c r="AM28" s="52">
        <v>7</v>
      </c>
      <c r="AN28" s="48">
        <v>11.3</v>
      </c>
      <c r="AO28" s="48">
        <f t="shared" si="4"/>
        <v>0</v>
      </c>
      <c r="AP28">
        <v>0.3214</v>
      </c>
      <c r="AQ28" s="48"/>
      <c r="AR28" s="48">
        <f t="shared" si="6"/>
        <v>0</v>
      </c>
      <c r="AS28" s="48"/>
      <c r="AT28" s="48">
        <v>13</v>
      </c>
      <c r="AU28" s="48">
        <f t="shared" si="7"/>
        <v>0</v>
      </c>
      <c r="AV28" s="48">
        <f t="shared" si="8"/>
        <v>0</v>
      </c>
      <c r="AW28" s="48">
        <f t="shared" si="9"/>
        <v>0</v>
      </c>
      <c r="AX28" s="48">
        <f t="shared" si="10"/>
        <v>0</v>
      </c>
      <c r="AY28" s="52">
        <v>7</v>
      </c>
      <c r="AZ28" s="48">
        <v>11.3</v>
      </c>
      <c r="BA28" s="48">
        <f t="shared" si="11"/>
        <v>0</v>
      </c>
      <c r="BB28">
        <v>0.3214</v>
      </c>
      <c r="BC28" s="48">
        <f t="shared" si="12"/>
        <v>0</v>
      </c>
      <c r="BD28" s="48"/>
      <c r="BE28" s="48"/>
      <c r="BF28" s="48">
        <v>13</v>
      </c>
      <c r="BG28" s="48">
        <f t="shared" si="14"/>
        <v>0</v>
      </c>
      <c r="BH28" s="48">
        <f t="shared" si="15"/>
        <v>0</v>
      </c>
      <c r="BI28" s="48">
        <f t="shared" si="16"/>
        <v>0</v>
      </c>
      <c r="BJ28" s="48">
        <f t="shared" si="17"/>
        <v>0</v>
      </c>
      <c r="BK28" s="52">
        <v>7</v>
      </c>
      <c r="BL28" s="48">
        <v>11.3</v>
      </c>
      <c r="BM28" s="48">
        <f t="shared" si="18"/>
        <v>0</v>
      </c>
      <c r="BN28">
        <v>0.3214</v>
      </c>
      <c r="BO28" s="48">
        <f t="shared" si="19"/>
        <v>0</v>
      </c>
    </row>
    <row r="29" spans="1:67" ht="12.75">
      <c r="A29" s="40">
        <v>37671</v>
      </c>
      <c r="B29" s="41">
        <v>97</v>
      </c>
      <c r="C29" s="42" t="s">
        <v>66</v>
      </c>
      <c r="D29" s="41" t="s">
        <v>23</v>
      </c>
      <c r="E29" s="42">
        <v>1</v>
      </c>
      <c r="F29" s="41" t="s">
        <v>71</v>
      </c>
      <c r="G29" s="42" t="s">
        <v>71</v>
      </c>
      <c r="H29" s="41" t="s">
        <v>71</v>
      </c>
      <c r="I29" s="41" t="s">
        <v>71</v>
      </c>
      <c r="J29" s="42" t="s">
        <v>71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2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H29" s="48">
        <v>14</v>
      </c>
      <c r="AI29" s="48">
        <f t="shared" si="0"/>
        <v>0</v>
      </c>
      <c r="AJ29" s="48">
        <f t="shared" si="1"/>
        <v>0</v>
      </c>
      <c r="AK29" s="48">
        <f t="shared" si="2"/>
        <v>0</v>
      </c>
      <c r="AL29" s="48">
        <f t="shared" si="3"/>
        <v>0</v>
      </c>
      <c r="AM29" s="52"/>
      <c r="AN29" s="48">
        <v>11.3</v>
      </c>
      <c r="AO29" s="48">
        <f t="shared" si="4"/>
        <v>0</v>
      </c>
      <c r="AP29">
        <v>0.3214</v>
      </c>
      <c r="AQ29" s="48"/>
      <c r="AR29" s="48">
        <f t="shared" si="6"/>
        <v>0</v>
      </c>
      <c r="AS29" s="48"/>
      <c r="AT29" s="48">
        <v>14</v>
      </c>
      <c r="AU29" s="48">
        <f t="shared" si="7"/>
        <v>0</v>
      </c>
      <c r="AV29" s="48">
        <f t="shared" si="8"/>
        <v>0</v>
      </c>
      <c r="AW29" s="48">
        <f t="shared" si="9"/>
        <v>0</v>
      </c>
      <c r="AX29" s="48">
        <f t="shared" si="10"/>
        <v>0</v>
      </c>
      <c r="AY29" s="52"/>
      <c r="AZ29" s="48">
        <v>11.3</v>
      </c>
      <c r="BA29" s="48">
        <f t="shared" si="11"/>
        <v>0</v>
      </c>
      <c r="BB29">
        <v>0.3214</v>
      </c>
      <c r="BC29" s="48">
        <f t="shared" si="12"/>
        <v>0</v>
      </c>
      <c r="BD29" s="48"/>
      <c r="BE29" s="48"/>
      <c r="BF29" s="48">
        <v>14</v>
      </c>
      <c r="BG29" s="48">
        <f t="shared" si="14"/>
        <v>0</v>
      </c>
      <c r="BH29" s="48">
        <f t="shared" si="15"/>
        <v>0</v>
      </c>
      <c r="BI29" s="48">
        <f t="shared" si="16"/>
        <v>0</v>
      </c>
      <c r="BJ29" s="48">
        <f t="shared" si="17"/>
        <v>0</v>
      </c>
      <c r="BK29" s="52"/>
      <c r="BL29" s="48">
        <v>11.3</v>
      </c>
      <c r="BM29" s="48">
        <f t="shared" si="18"/>
        <v>0</v>
      </c>
      <c r="BN29">
        <v>0.3214</v>
      </c>
      <c r="BO29" s="48">
        <f t="shared" si="19"/>
        <v>0</v>
      </c>
    </row>
    <row r="30" spans="1:32" ht="12.75">
      <c r="A30" s="46"/>
      <c r="B30" s="41"/>
      <c r="C30" s="42"/>
      <c r="D30" s="41"/>
      <c r="E30" s="42"/>
      <c r="F30" s="41"/>
      <c r="G30" s="42"/>
      <c r="H30" s="41"/>
      <c r="I30" s="41"/>
      <c r="J30" s="42"/>
      <c r="K30" s="41"/>
      <c r="L30" s="41"/>
      <c r="M30" s="42"/>
      <c r="N30" s="41"/>
      <c r="O30" s="42"/>
      <c r="P30" s="41"/>
      <c r="Q30" s="42"/>
      <c r="R30" s="41"/>
      <c r="S30" s="42"/>
      <c r="T30" s="41"/>
      <c r="U30" s="42"/>
      <c r="V30" s="41"/>
      <c r="W30" s="42"/>
      <c r="X30" s="41"/>
      <c r="Y30" s="42"/>
      <c r="Z30" s="41"/>
      <c r="AA30" s="42"/>
      <c r="AB30" s="41"/>
      <c r="AC30" s="42"/>
      <c r="AD30" s="41"/>
      <c r="AE30" s="42"/>
      <c r="AF30" s="41"/>
    </row>
    <row r="31" spans="1:32" ht="12.75">
      <c r="A31" s="46"/>
      <c r="B31" s="41"/>
      <c r="C31" s="42"/>
      <c r="D31" s="41"/>
      <c r="E31" s="42"/>
      <c r="F31" s="41"/>
      <c r="G31" s="42"/>
      <c r="H31" s="41"/>
      <c r="I31" s="41"/>
      <c r="J31" s="42"/>
      <c r="K31" s="41"/>
      <c r="L31" s="41"/>
      <c r="M31" s="42"/>
      <c r="N31" s="41"/>
      <c r="O31" s="42"/>
      <c r="P31" s="41"/>
      <c r="Q31" s="42"/>
      <c r="R31" s="41"/>
      <c r="S31" s="42"/>
      <c r="T31" s="41"/>
      <c r="U31" s="42"/>
      <c r="V31" s="41"/>
      <c r="W31" s="42"/>
      <c r="X31" s="41"/>
      <c r="Y31" s="42"/>
      <c r="Z31" s="41"/>
      <c r="AA31" s="42"/>
      <c r="AB31" s="41"/>
      <c r="AC31" s="42"/>
      <c r="AD31" s="41"/>
      <c r="AE31" s="42"/>
      <c r="AF31" s="41"/>
    </row>
    <row r="32" spans="1:32" ht="12.75">
      <c r="A32" s="46"/>
      <c r="B32" s="41"/>
      <c r="C32" s="42"/>
      <c r="D32" s="41"/>
      <c r="E32" s="42"/>
      <c r="F32" s="41"/>
      <c r="G32" s="42"/>
      <c r="H32" s="41"/>
      <c r="I32" s="41"/>
      <c r="J32" s="42"/>
      <c r="K32" s="41"/>
      <c r="L32" s="41"/>
      <c r="M32" s="42"/>
      <c r="N32" s="41"/>
      <c r="O32" s="42"/>
      <c r="P32" s="41"/>
      <c r="Q32" s="42"/>
      <c r="R32" s="41"/>
      <c r="S32" s="42"/>
      <c r="T32" s="41"/>
      <c r="U32" s="42"/>
      <c r="V32" s="41"/>
      <c r="W32" s="42"/>
      <c r="X32" s="41"/>
      <c r="Y32" s="42"/>
      <c r="Z32" s="41"/>
      <c r="AA32" s="42"/>
      <c r="AB32" s="41"/>
      <c r="AC32" s="42"/>
      <c r="AD32" s="41"/>
      <c r="AE32" s="42"/>
      <c r="AF32" s="41"/>
    </row>
    <row r="33" spans="1:32" ht="12.75">
      <c r="A33" s="46"/>
      <c r="B33" s="41"/>
      <c r="C33" s="42"/>
      <c r="D33" s="41"/>
      <c r="E33" s="42"/>
      <c r="F33" s="41"/>
      <c r="G33" s="42"/>
      <c r="H33" s="41"/>
      <c r="I33" s="41"/>
      <c r="J33" s="42"/>
      <c r="K33" s="41"/>
      <c r="L33" s="41"/>
      <c r="M33" s="42"/>
      <c r="N33" s="41"/>
      <c r="O33" s="42"/>
      <c r="P33" s="41"/>
      <c r="Q33" s="42"/>
      <c r="R33" s="41"/>
      <c r="S33" s="42"/>
      <c r="T33" s="41"/>
      <c r="U33" s="42"/>
      <c r="V33" s="41"/>
      <c r="W33" s="42"/>
      <c r="X33" s="41"/>
      <c r="Y33" s="42"/>
      <c r="Z33" s="41"/>
      <c r="AA33" s="42"/>
      <c r="AB33" s="41"/>
      <c r="AC33" s="42"/>
      <c r="AD33" s="41"/>
      <c r="AE33" s="42"/>
      <c r="AF33" s="41"/>
    </row>
    <row r="34" spans="1:32" ht="12.75">
      <c r="A34" s="46"/>
      <c r="B34" s="41"/>
      <c r="C34" s="42"/>
      <c r="D34" s="41"/>
      <c r="E34" s="42"/>
      <c r="F34" s="41"/>
      <c r="G34" s="42"/>
      <c r="H34" s="41"/>
      <c r="I34" s="41"/>
      <c r="J34" s="42"/>
      <c r="K34" s="41"/>
      <c r="L34" s="41"/>
      <c r="M34" s="42"/>
      <c r="N34" s="41"/>
      <c r="O34" s="42"/>
      <c r="P34" s="41"/>
      <c r="Q34" s="42"/>
      <c r="R34" s="41"/>
      <c r="S34" s="42"/>
      <c r="T34" s="41"/>
      <c r="U34" s="42"/>
      <c r="V34" s="41"/>
      <c r="W34" s="42"/>
      <c r="X34" s="41"/>
      <c r="Y34" s="42"/>
      <c r="Z34" s="41"/>
      <c r="AA34" s="42"/>
      <c r="AB34" s="41"/>
      <c r="AC34" s="42"/>
      <c r="AD34" s="41"/>
      <c r="AE34" s="42"/>
      <c r="AF34" s="41"/>
    </row>
    <row r="35" spans="1:32" ht="12.75">
      <c r="A35" s="46"/>
      <c r="B35" s="41"/>
      <c r="C35" s="42"/>
      <c r="D35" s="41"/>
      <c r="E35" s="42"/>
      <c r="F35" s="41"/>
      <c r="G35" s="42"/>
      <c r="H35" s="41"/>
      <c r="I35" s="41"/>
      <c r="J35" s="42"/>
      <c r="K35" s="41"/>
      <c r="L35" s="41"/>
      <c r="M35" s="42"/>
      <c r="N35" s="41"/>
      <c r="O35" s="42"/>
      <c r="P35" s="41"/>
      <c r="Q35" s="42"/>
      <c r="R35" s="41"/>
      <c r="S35" s="42"/>
      <c r="T35" s="41"/>
      <c r="U35" s="42"/>
      <c r="V35" s="41"/>
      <c r="W35" s="42"/>
      <c r="X35" s="41"/>
      <c r="Y35" s="42"/>
      <c r="Z35" s="41"/>
      <c r="AA35" s="42"/>
      <c r="AB35" s="41"/>
      <c r="AC35" s="42"/>
      <c r="AD35" s="41"/>
      <c r="AE35" s="42"/>
      <c r="AF35" s="41"/>
    </row>
    <row r="36" spans="1:32" ht="13.5" thickBot="1">
      <c r="A36" s="10"/>
      <c r="B36" s="11"/>
      <c r="C36" s="12"/>
      <c r="D36" s="11"/>
      <c r="E36" s="12"/>
      <c r="F36" s="11"/>
      <c r="G36" s="12"/>
      <c r="H36" s="11"/>
      <c r="I36" s="11"/>
      <c r="J36" s="12"/>
      <c r="K36" s="11"/>
      <c r="L36" s="11"/>
      <c r="M36" s="12"/>
      <c r="N36" s="11"/>
      <c r="O36" s="12"/>
      <c r="P36" s="11"/>
      <c r="Q36" s="12"/>
      <c r="R36" s="11"/>
      <c r="S36" s="12"/>
      <c r="T36" s="11"/>
      <c r="U36" s="12"/>
      <c r="V36" s="11"/>
      <c r="W36" s="12"/>
      <c r="X36" s="11"/>
      <c r="Y36" s="12"/>
      <c r="Z36" s="11"/>
      <c r="AA36" s="12"/>
      <c r="AB36" s="11"/>
      <c r="AC36" s="12"/>
      <c r="AD36" s="11"/>
      <c r="AE36" s="12"/>
      <c r="AF36" s="11"/>
    </row>
    <row r="38" ht="13.5" thickBot="1"/>
    <row r="39" spans="1:3" ht="13.5" thickBot="1">
      <c r="A39" s="28" t="s">
        <v>9</v>
      </c>
      <c r="B39" s="59" t="s">
        <v>48</v>
      </c>
      <c r="C39" s="60"/>
    </row>
    <row r="40" spans="1:3" ht="12.75">
      <c r="A40" s="47">
        <v>37961</v>
      </c>
      <c r="B40" s="29">
        <v>0</v>
      </c>
      <c r="C40" s="30"/>
    </row>
    <row r="41" spans="1:3" ht="12.75">
      <c r="A41" s="47">
        <v>37627</v>
      </c>
      <c r="B41" s="29">
        <v>20</v>
      </c>
      <c r="C41" s="30"/>
    </row>
    <row r="42" spans="1:3" ht="13.5" thickBot="1">
      <c r="A42" s="54">
        <v>37664</v>
      </c>
      <c r="B42" s="31">
        <v>28</v>
      </c>
      <c r="C42" s="32"/>
    </row>
    <row r="44" spans="1:10" ht="13.5" thickBot="1">
      <c r="A44" s="33" t="s">
        <v>49</v>
      </c>
      <c r="C44" s="58" t="s">
        <v>50</v>
      </c>
      <c r="D44" s="58"/>
      <c r="J44" s="33" t="s">
        <v>51</v>
      </c>
    </row>
    <row r="45" spans="1:10" ht="12.75">
      <c r="A45" t="s">
        <v>52</v>
      </c>
      <c r="C45" t="s">
        <v>53</v>
      </c>
      <c r="J45" t="s">
        <v>54</v>
      </c>
    </row>
    <row r="46" spans="1:10" ht="12.75">
      <c r="A46" t="s">
        <v>55</v>
      </c>
      <c r="C46" t="s">
        <v>56</v>
      </c>
      <c r="J46" t="s">
        <v>57</v>
      </c>
    </row>
    <row r="47" spans="1:10" ht="12.75">
      <c r="A47" t="s">
        <v>58</v>
      </c>
      <c r="C47" t="s">
        <v>59</v>
      </c>
      <c r="J47" t="s">
        <v>60</v>
      </c>
    </row>
    <row r="48" spans="1:10" ht="12.75">
      <c r="A48" t="s">
        <v>61</v>
      </c>
      <c r="J48" t="s">
        <v>62</v>
      </c>
    </row>
    <row r="49" ht="12.75">
      <c r="A49" t="s">
        <v>63</v>
      </c>
    </row>
    <row r="50" ht="12.75">
      <c r="A50" t="s">
        <v>64</v>
      </c>
    </row>
    <row r="52" spans="1:2" ht="12.75">
      <c r="A52" s="1" t="s">
        <v>9</v>
      </c>
      <c r="B52" s="1" t="s">
        <v>38</v>
      </c>
    </row>
    <row r="53" spans="1:2" ht="12.75">
      <c r="A53" s="34">
        <v>37596</v>
      </c>
      <c r="B53" t="s">
        <v>72</v>
      </c>
    </row>
    <row r="54" spans="1:2" ht="12.75">
      <c r="A54" s="34">
        <v>37609</v>
      </c>
      <c r="B54" t="s">
        <v>70</v>
      </c>
    </row>
    <row r="55" spans="1:2" ht="12.75">
      <c r="A55" s="34">
        <v>37656</v>
      </c>
      <c r="B55" t="s">
        <v>101</v>
      </c>
    </row>
  </sheetData>
  <mergeCells count="20">
    <mergeCell ref="P2:Q2"/>
    <mergeCell ref="F1:M1"/>
    <mergeCell ref="I3:L3"/>
    <mergeCell ref="R2:S2"/>
    <mergeCell ref="R3:S3"/>
    <mergeCell ref="G3:H3"/>
    <mergeCell ref="AC14:AE14"/>
    <mergeCell ref="AB13:AE13"/>
    <mergeCell ref="N14:Q14"/>
    <mergeCell ref="L13:Q13"/>
    <mergeCell ref="R14:U14"/>
    <mergeCell ref="L14:M14"/>
    <mergeCell ref="V14:AA14"/>
    <mergeCell ref="R13:AA13"/>
    <mergeCell ref="G4:H4"/>
    <mergeCell ref="I14:J14"/>
    <mergeCell ref="B39:C39"/>
    <mergeCell ref="C44:D44"/>
    <mergeCell ref="C14:E14"/>
    <mergeCell ref="F14:H1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Joseph Feldhaus</cp:lastModifiedBy>
  <dcterms:created xsi:type="dcterms:W3CDTF">2002-12-09T21:46:09Z</dcterms:created>
  <dcterms:modified xsi:type="dcterms:W3CDTF">2006-12-14T17:48:01Z</dcterms:modified>
  <cp:category/>
  <cp:version/>
  <cp:contentType/>
  <cp:contentStatus/>
</cp:coreProperties>
</file>